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240" windowHeight="7545" tabRatio="602" activeTab="0"/>
  </bookViews>
  <sheets>
    <sheet name="Modulo offerta economica" sheetId="1" r:id="rId1"/>
  </sheets>
  <definedNames>
    <definedName name="_xlnm.Print_Area" localSheetId="0">'Modulo offerta economica'!$A$1:$M$41</definedName>
  </definedNames>
  <calcPr fullCalcOnLoad="1"/>
</workbook>
</file>

<file path=xl/sharedStrings.xml><?xml version="1.0" encoding="utf-8"?>
<sst xmlns="http://schemas.openxmlformats.org/spreadsheetml/2006/main" count="44" uniqueCount="44">
  <si>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</si>
  <si>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</si>
  <si>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</si>
  <si>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</si>
  <si>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</si>
  <si>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</si>
  <si>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</si>
  <si>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</si>
  <si>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</si>
  <si>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</si>
  <si>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</si>
  <si>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</si>
  <si>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</si>
  <si>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</si>
  <si>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</si>
  <si>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</si>
  <si>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</si>
  <si>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</si>
  <si>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</si>
  <si>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 xml:space="preserve">che sommato a </t>
  </si>
  <si>
    <t>di confermare le dichiarazioni di cui al disciplinare di gara, presentate in sede di offerta;</t>
  </si>
  <si>
    <t>di accettare integralmente, senza condizione o riserva alcuna, tutte le norme e disposizioni contenute nel presente modulo di offerta, nel disciplinare di gara recante le modalità di partecipazione e svolgimento della procedura aperta, nel capitolato speciale d’appalto e relativi allegati tecnici, nonchè in tutti gli altri elaborati disponibili nell’area "Allegati" della RDO on line, relativa alla procedura in oggetto, all'interno del portale https: //fornitori.coni.it;</t>
  </si>
  <si>
    <t>di essersi recato sul posto dove debbono eseguirsi le prestazioni;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</si>
  <si>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</si>
  <si>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</si>
  <si>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</si>
  <si>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</si>
  <si>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aver preso nota che la validità del contratto decorre dalla data del verbale di consegna e che, su richiesta di Coni Servizi, dovrà dare inizio all’esecuzione anticipata delle prestazioni anche nelle more della stipula del contratto.</t>
  </si>
  <si>
    <t xml:space="preserve">di  aver preso visione dei corrispettivi a" canone”, dei tariffari e dei prezziari posti a base di gara e di ritenerli convenienti e tali da consentire il ribasso offerto; </t>
  </si>
  <si>
    <t>di  accettare che la presente offerta abbia validità di 180 giorni a partire dalla data fissata per la presentazione della presente offerta.</t>
  </si>
  <si>
    <t>RIBASSO UNICO OFFERTO [%] FINO ALLA TERZA CIFRA DECIMALE</t>
  </si>
  <si>
    <t>Pertanto, risulta:</t>
  </si>
  <si>
    <t>* Compilare i campi evidenziati in azzurro</t>
  </si>
  <si>
    <t xml:space="preserve">valevole sulla tariffa oraria di </t>
  </si>
  <si>
    <t>IMPORTO ANNUO STIMATO</t>
  </si>
  <si>
    <t>valevole sull'importo a forfait / mese</t>
  </si>
  <si>
    <t>valevole sull'importo per la contabilizzazione del servizio di conduzione e presidio del sistema di controllo accessi / Evento</t>
  </si>
  <si>
    <t>IMPORTO CONTRATTUALE STIMATO PER LA DURATA DI 3 ANNI</t>
  </si>
  <si>
    <t>quale spesa massima raggiungibile per la durata contrattuale, ai fini della contabilizzazione delle prestazioni a chiamata di natura straordinaria.</t>
  </si>
  <si>
    <t>oltre IVA,quale importo  a forfait posto a base di gara relativo al servizio di manutenzione</t>
  </si>
  <si>
    <t xml:space="preserve">oltre IVA, quale importo massimo di spesa per la contabilizzazione del servizio di conduzione e presidio del sistema di controllo accessi per eventi oltre i 75 annui previsti
</t>
  </si>
  <si>
    <t xml:space="preserve">oltre IVA,  quale importo massimo di spesa posto a base di gara per la contabilizzazione del servizio di conduzione e presidio del sistema di controllo accessi,  per un numero massimo di n. 75 eventi all’anno;
</t>
  </si>
  <si>
    <t>Allegato B - Modulo offerta economica</t>
  </si>
  <si>
    <t xml:space="preserve">
Procedura negoziata, in modalità telematica, per l’affidamento del servizio di manutenzione e conduzione del sistema di controllo accessi presso lo Stadio Olimpico in Roma. R.A. 081/17/PN CIG 7235576A32 
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</si>
</sst>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#,##0.000\ &quot;€&quot;"/>
    <numFmt numFmtId="198" formatCode="&quot;€&quot;\ #,##0.0"/>
    <numFmt numFmtId="199" formatCode="&quot;€&quot;\ #,##0"/>
    <numFmt numFmtId="200" formatCode="&quot;€&quot;\ #,##0.00000"/>
    <numFmt numFmtId="201" formatCode="0.00000000"/>
    <numFmt numFmtId="202" formatCode="0.000000000"/>
    <numFmt numFmtId="203" formatCode="0.0000000"/>
    <numFmt numFmtId="204" formatCode="0.000000"/>
    <numFmt numFmtId="205" formatCode="0.00000"/>
    <numFmt numFmtId="206" formatCode="0.0000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6" fillId="19" borderId="2" applyNumberFormat="0" applyAlignment="0" applyProtection="0"/>
    <xf numFmtId="0" fontId="37" fillId="0" borderId="3" applyNumberFormat="0" applyFill="0" applyAlignment="0" applyProtection="0"/>
    <xf numFmtId="0" fontId="38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3" fontId="0" fillId="0" borderId="0" applyFont="0" applyFill="0" applyBorder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5" applyNumberFormat="0" applyFont="0" applyAlignment="0" applyProtection="0"/>
    <xf numFmtId="0" fontId="41" fillId="19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188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18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right" vertical="top" wrapText="1"/>
      <protection/>
    </xf>
    <xf numFmtId="175" fontId="9" fillId="34" borderId="0" xfId="0" applyNumberFormat="1" applyFont="1" applyFill="1" applyAlignment="1" applyProtection="1">
      <alignment horizontal="right" vertical="top" wrapText="1"/>
      <protection/>
    </xf>
    <xf numFmtId="0" fontId="9" fillId="32" borderId="0" xfId="0" applyFont="1" applyFill="1" applyAlignment="1" applyProtection="1">
      <alignment vertical="top" wrapText="1"/>
      <protection/>
    </xf>
    <xf numFmtId="175" fontId="9" fillId="34" borderId="0" xfId="0" applyNumberFormat="1" applyFont="1" applyFill="1" applyAlignment="1" applyProtection="1">
      <alignment vertical="top" wrapText="1"/>
      <protection/>
    </xf>
    <xf numFmtId="17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99" fontId="9" fillId="34" borderId="0" xfId="0" applyNumberFormat="1" applyFont="1" applyFill="1" applyAlignment="1" applyProtection="1">
      <alignment vertical="top" wrapText="1"/>
      <protection/>
    </xf>
    <xf numFmtId="175" fontId="3" fillId="32" borderId="0" xfId="0" applyNumberFormat="1" applyFont="1" applyFill="1" applyAlignment="1" applyProtection="1">
      <alignment vertical="center" wrapText="1"/>
      <protection/>
    </xf>
    <xf numFmtId="184" fontId="9" fillId="32" borderId="0" xfId="0" applyNumberFormat="1" applyFont="1" applyFill="1" applyAlignment="1" applyProtection="1">
      <alignment horizontal="right" vertical="top" wrapText="1"/>
      <protection/>
    </xf>
    <xf numFmtId="0" fontId="9" fillId="32" borderId="0" xfId="0" applyFont="1" applyFill="1" applyAlignment="1" applyProtection="1">
      <alignment vertical="center" wrapText="1"/>
      <protection/>
    </xf>
    <xf numFmtId="0" fontId="2" fillId="32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75" fontId="9" fillId="34" borderId="0" xfId="0" applyNumberFormat="1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175" fontId="9" fillId="34" borderId="0" xfId="0" applyNumberFormat="1" applyFont="1" applyFill="1" applyAlignment="1" applyProtection="1">
      <alignment horizontal="right" vertical="top" wrapText="1"/>
      <protection/>
    </xf>
    <xf numFmtId="181" fontId="9" fillId="0" borderId="12" xfId="0" applyNumberFormat="1" applyFont="1" applyFill="1" applyBorder="1" applyAlignment="1" applyProtection="1">
      <alignment horizontal="center" vertical="center" wrapText="1"/>
      <protection/>
    </xf>
    <xf numFmtId="181" fontId="9" fillId="0" borderId="13" xfId="0" applyNumberFormat="1" applyFont="1" applyFill="1" applyBorder="1" applyAlignment="1" applyProtection="1">
      <alignment horizontal="center" vertical="center" wrapText="1"/>
      <protection/>
    </xf>
    <xf numFmtId="181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9" fillId="35" borderId="13" xfId="0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Alignment="1" applyProtection="1">
      <alignment horizontal="left" vertical="top" wrapText="1"/>
      <protection/>
    </xf>
    <xf numFmtId="0" fontId="9" fillId="32" borderId="15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right" vertical="center" wrapText="1"/>
      <protection/>
    </xf>
    <xf numFmtId="0" fontId="9" fillId="32" borderId="16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2" fillId="32" borderId="0" xfId="0" applyFont="1" applyFill="1" applyAlignment="1" applyProtection="1">
      <alignment vertical="center" wrapText="1"/>
      <protection/>
    </xf>
    <xf numFmtId="0" fontId="9" fillId="35" borderId="12" xfId="0" applyFont="1" applyFill="1" applyBorder="1" applyAlignment="1" applyProtection="1">
      <alignment horizontal="left" vertical="center" wrapText="1"/>
      <protection/>
    </xf>
    <xf numFmtId="0" fontId="9" fillId="35" borderId="13" xfId="0" applyFont="1" applyFill="1" applyBorder="1" applyAlignment="1" applyProtection="1">
      <alignment horizontal="left" vertical="center" wrapText="1"/>
      <protection/>
    </xf>
    <xf numFmtId="0" fontId="9" fillId="35" borderId="14" xfId="0" applyFont="1" applyFill="1" applyBorder="1" applyAlignment="1" applyProtection="1">
      <alignment horizontal="left" vertical="center" wrapText="1"/>
      <protection/>
    </xf>
    <xf numFmtId="0" fontId="14" fillId="32" borderId="16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14" fillId="32" borderId="16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0" fontId="9" fillId="4" borderId="17" xfId="0" applyFont="1" applyFill="1" applyBorder="1" applyAlignment="1" applyProtection="1">
      <alignment horizontal="justify" vertical="center"/>
      <protection/>
    </xf>
    <xf numFmtId="0" fontId="9" fillId="4" borderId="18" xfId="0" applyFont="1" applyFill="1" applyBorder="1" applyAlignment="1" applyProtection="1">
      <alignment horizontal="justify" vertical="center"/>
      <protection/>
    </xf>
    <xf numFmtId="0" fontId="9" fillId="4" borderId="19" xfId="0" applyFont="1" applyFill="1" applyBorder="1" applyAlignment="1" applyProtection="1">
      <alignment horizontal="justify" vertical="center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15" fillId="32" borderId="16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16" fillId="32" borderId="0" xfId="0" applyFont="1" applyFill="1" applyAlignment="1">
      <alignment horizontal="left" vertical="center" wrapText="1"/>
    </xf>
    <xf numFmtId="0" fontId="2" fillId="32" borderId="0" xfId="0" applyFont="1" applyFill="1" applyAlignment="1" applyProtection="1">
      <alignment horizontal="left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1</xdr:col>
      <xdr:colOff>1800225</xdr:colOff>
      <xdr:row>2</xdr:row>
      <xdr:rowOff>133350</xdr:rowOff>
    </xdr:to>
    <xdr:pic>
      <xdr:nvPicPr>
        <xdr:cNvPr id="1" name="Picture 90" descr="Logo 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5725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O44"/>
  <sheetViews>
    <sheetView tabSelected="1" zoomScale="75" zoomScaleNormal="75" zoomScalePageLayoutView="0" workbookViewId="0" topLeftCell="A1">
      <selection activeCell="B4" sqref="B4:M4"/>
    </sheetView>
  </sheetViews>
  <sheetFormatPr defaultColWidth="9.140625" defaultRowHeight="12.75"/>
  <cols>
    <col min="1" max="1" width="4.00390625" style="1" bestFit="1" customWidth="1"/>
    <col min="2" max="2" width="41.28125" style="1" customWidth="1"/>
    <col min="3" max="3" width="5.00390625" style="1" customWidth="1"/>
    <col min="4" max="4" width="9.140625" style="1" bestFit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12.28125" style="1" customWidth="1"/>
    <col min="12" max="12" width="9.140625" style="1" customWidth="1"/>
    <col min="13" max="13" width="15.421875" style="1" customWidth="1"/>
    <col min="14" max="14" width="9.140625" style="1" customWidth="1"/>
    <col min="15" max="15" width="21.8515625" style="1" bestFit="1" customWidth="1"/>
    <col min="16" max="16384" width="9.140625" style="1" customWidth="1"/>
  </cols>
  <sheetData>
    <row r="1" spans="4:7" s="7" customFormat="1" ht="34.5" customHeight="1">
      <c r="D1" s="73" t="s">
        <v>42</v>
      </c>
      <c r="E1" s="73"/>
      <c r="F1" s="73"/>
      <c r="G1" s="73"/>
    </row>
    <row r="2" s="7" customFormat="1" ht="21.75" customHeight="1"/>
    <row r="3" s="7" customFormat="1" ht="16.5" customHeight="1"/>
    <row r="4" spans="2:13" s="7" customFormat="1" ht="119.25" customHeight="1">
      <c r="B4" s="64" t="s">
        <v>43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="7" customFormat="1" ht="13.5" customHeight="1"/>
    <row r="6" spans="2:8" ht="18" customHeight="1" thickBot="1">
      <c r="B6" s="67" t="s">
        <v>32</v>
      </c>
      <c r="C6" s="67"/>
      <c r="D6" s="67"/>
      <c r="E6" s="67"/>
      <c r="F6" s="67"/>
      <c r="G6" s="3"/>
      <c r="H6" s="3"/>
    </row>
    <row r="7" spans="2:10" s="4" customFormat="1" ht="54.75" customHeight="1" thickBot="1">
      <c r="B7" s="68"/>
      <c r="C7" s="69"/>
      <c r="D7" s="69"/>
      <c r="E7" s="69"/>
      <c r="F7" s="70"/>
      <c r="G7" s="71" t="str">
        <f>+IF(B7="","Indicare la 'Ragione sociale per esteso'",IF(B7="Ragione sociale Impresa","Indicare la 'Ragione sociale per esteso'",""))</f>
        <v>Indicare la 'Ragione sociale per esteso'</v>
      </c>
      <c r="H7" s="72"/>
      <c r="I7" s="6"/>
      <c r="J7" s="6" t="str">
        <f>+IF(B7="","- Ragione sociale","")</f>
        <v>- Ragione sociale</v>
      </c>
    </row>
    <row r="8" spans="1:10" s="9" customFormat="1" ht="45" customHeight="1">
      <c r="A8" s="60" t="s">
        <v>0</v>
      </c>
      <c r="B8" s="60"/>
      <c r="C8" s="60"/>
      <c r="D8" s="60"/>
      <c r="E8" s="60"/>
      <c r="F8" s="60"/>
      <c r="G8" s="11"/>
      <c r="H8" s="11"/>
      <c r="I8" s="11"/>
      <c r="J8" s="11"/>
    </row>
    <row r="9" spans="1:13" s="9" customFormat="1" ht="33.75" customHeight="1">
      <c r="A9" s="8" t="s">
        <v>1</v>
      </c>
      <c r="B9" s="53" t="s">
        <v>20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s="9" customFormat="1" ht="74.25" customHeight="1">
      <c r="A10" s="8" t="s">
        <v>2</v>
      </c>
      <c r="B10" s="53" t="s">
        <v>21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s="9" customFormat="1" ht="39" customHeight="1">
      <c r="A11" s="8" t="s">
        <v>3</v>
      </c>
      <c r="B11" s="53" t="s">
        <v>11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s="9" customFormat="1" ht="27.75" customHeight="1">
      <c r="A12" s="8" t="s">
        <v>4</v>
      </c>
      <c r="B12" s="53" t="s">
        <v>22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s="9" customFormat="1" ht="73.5" customHeight="1">
      <c r="A13" s="8" t="s">
        <v>5</v>
      </c>
      <c r="B13" s="53" t="s">
        <v>23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s="9" customFormat="1" ht="45" customHeight="1">
      <c r="A14" s="8" t="s">
        <v>6</v>
      </c>
      <c r="B14" s="53" t="s">
        <v>28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s="9" customFormat="1" ht="61.5" customHeight="1">
      <c r="A15" s="8" t="s">
        <v>7</v>
      </c>
      <c r="B15" s="53" t="s">
        <v>24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s="9" customFormat="1" ht="47.25" customHeight="1">
      <c r="A16" s="8" t="s">
        <v>8</v>
      </c>
      <c r="B16" s="53" t="s">
        <v>25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1:13" s="9" customFormat="1" ht="45" customHeight="1">
      <c r="A17" s="8" t="s">
        <v>9</v>
      </c>
      <c r="B17" s="53" t="s">
        <v>26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s="9" customFormat="1" ht="65.25" customHeight="1" thickBot="1">
      <c r="A18" s="8" t="s">
        <v>12</v>
      </c>
      <c r="B18" s="53" t="s">
        <v>14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2:13" s="9" customFormat="1" ht="57" customHeight="1" thickBot="1">
      <c r="B19" s="55" t="s">
        <v>16</v>
      </c>
      <c r="C19" s="56"/>
      <c r="D19" s="56"/>
      <c r="E19" s="57"/>
      <c r="F19" s="10"/>
      <c r="G19" s="61" t="s">
        <v>15</v>
      </c>
      <c r="H19" s="62"/>
      <c r="I19" s="62"/>
      <c r="J19" s="62"/>
      <c r="K19" s="62"/>
      <c r="L19" s="62"/>
      <c r="M19" s="62"/>
    </row>
    <row r="20" spans="2:10" s="20" customFormat="1" ht="17.25" customHeight="1">
      <c r="B20" s="21"/>
      <c r="C20" s="21"/>
      <c r="D20" s="21"/>
      <c r="E20" s="21"/>
      <c r="F20" s="22"/>
      <c r="G20" s="23"/>
      <c r="H20" s="24"/>
      <c r="I20" s="25"/>
      <c r="J20" s="25"/>
    </row>
    <row r="21" spans="1:13" s="9" customFormat="1" ht="35.25" customHeight="1">
      <c r="A21" s="8" t="s">
        <v>13</v>
      </c>
      <c r="B21" s="53" t="s">
        <v>29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s="9" customFormat="1" ht="45.75" customHeight="1">
      <c r="A22" s="8" t="s">
        <v>10</v>
      </c>
      <c r="B22" s="63" t="s">
        <v>27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spans="1:13" s="9" customFormat="1" ht="34.5" customHeight="1" thickBot="1">
      <c r="A23" s="60" t="s">
        <v>18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s="9" customFormat="1" ht="52.5" customHeight="1" thickBot="1">
      <c r="A24" s="12"/>
      <c r="B24" s="55" t="s">
        <v>30</v>
      </c>
      <c r="C24" s="56"/>
      <c r="D24" s="56"/>
      <c r="E24" s="57"/>
      <c r="F24" s="32"/>
      <c r="G24" s="58" t="str">
        <f>+IF(F24="","Indicare il 'Ribasso % offerto'","")</f>
        <v>Indicare il 'Ribasso % offerto'</v>
      </c>
      <c r="H24" s="59"/>
      <c r="I24" s="13"/>
      <c r="J24" s="13" t="str">
        <f>+IF(F24="","- Ribasso % offerto","")</f>
        <v>- Ribasso % offerto</v>
      </c>
      <c r="K24" s="12"/>
      <c r="L24" s="12"/>
      <c r="M24" s="12"/>
    </row>
    <row r="25" spans="1:13" s="9" customFormat="1" ht="10.5" customHeight="1">
      <c r="A25" s="12"/>
      <c r="B25" s="14"/>
      <c r="C25" s="14"/>
      <c r="D25" s="14"/>
      <c r="E25" s="14"/>
      <c r="F25" s="14"/>
      <c r="G25" s="15"/>
      <c r="H25" s="16"/>
      <c r="I25" s="13"/>
      <c r="J25" s="13"/>
      <c r="K25" s="12"/>
      <c r="L25" s="12"/>
      <c r="M25" s="12"/>
    </row>
    <row r="26" spans="1:14" s="9" customFormat="1" ht="39" customHeight="1">
      <c r="A26" s="50" t="s">
        <v>35</v>
      </c>
      <c r="B26" s="50"/>
      <c r="C26" s="39">
        <f>75000/36</f>
        <v>2083.3333333333335</v>
      </c>
      <c r="D26" s="39"/>
      <c r="E26" s="39"/>
      <c r="F26" s="54" t="s">
        <v>39</v>
      </c>
      <c r="G26" s="54"/>
      <c r="H26" s="54"/>
      <c r="I26" s="54"/>
      <c r="J26" s="54"/>
      <c r="K26" s="54"/>
      <c r="L26" s="54"/>
      <c r="M26" s="54"/>
      <c r="N26" s="4"/>
    </row>
    <row r="27" spans="1:14" s="27" customFormat="1" ht="69" customHeight="1">
      <c r="A27" s="50" t="s">
        <v>36</v>
      </c>
      <c r="B27" s="50"/>
      <c r="C27" s="39">
        <f>105000/225</f>
        <v>466.6666666666667</v>
      </c>
      <c r="D27" s="39"/>
      <c r="E27" s="39"/>
      <c r="F27" s="74" t="s">
        <v>41</v>
      </c>
      <c r="G27" s="74"/>
      <c r="H27" s="74"/>
      <c r="I27" s="74"/>
      <c r="J27" s="74"/>
      <c r="K27" s="74"/>
      <c r="L27" s="74"/>
      <c r="M27" s="74"/>
      <c r="N27" s="37"/>
    </row>
    <row r="28" spans="2:14" s="27" customFormat="1" ht="18" customHeight="1">
      <c r="B28" s="50" t="s">
        <v>33</v>
      </c>
      <c r="C28" s="39">
        <v>45</v>
      </c>
      <c r="D28" s="39"/>
      <c r="E28" s="39"/>
      <c r="F28" s="48" t="s">
        <v>40</v>
      </c>
      <c r="G28" s="48"/>
      <c r="H28" s="48"/>
      <c r="I28" s="48"/>
      <c r="J28" s="48"/>
      <c r="K28" s="48"/>
      <c r="L28" s="48"/>
      <c r="M28" s="48"/>
      <c r="N28" s="38"/>
    </row>
    <row r="29" spans="2:14" s="27" customFormat="1" ht="18">
      <c r="B29" s="50"/>
      <c r="C29" s="39"/>
      <c r="D29" s="39"/>
      <c r="E29" s="39"/>
      <c r="F29" s="48"/>
      <c r="G29" s="48"/>
      <c r="H29" s="48"/>
      <c r="I29" s="48"/>
      <c r="J29" s="48"/>
      <c r="K29" s="48"/>
      <c r="L29" s="48"/>
      <c r="M29" s="48"/>
      <c r="N29" s="38"/>
    </row>
    <row r="30" spans="2:15" s="9" customFormat="1" ht="18" hidden="1">
      <c r="B30" s="28"/>
      <c r="C30" s="41">
        <f>(C26*12)</f>
        <v>25000</v>
      </c>
      <c r="D30" s="41"/>
      <c r="E30" s="41"/>
      <c r="F30" s="33">
        <f>C30*(1-F$24)</f>
        <v>25000</v>
      </c>
      <c r="G30" s="31"/>
      <c r="H30" s="31"/>
      <c r="I30" s="41"/>
      <c r="J30" s="41"/>
      <c r="K30" s="41"/>
      <c r="L30" s="41"/>
      <c r="M30" s="41"/>
      <c r="O30" s="31"/>
    </row>
    <row r="31" spans="2:15" s="27" customFormat="1" ht="18" hidden="1">
      <c r="B31" s="35"/>
      <c r="C31" s="41">
        <f>C27*75</f>
        <v>35000</v>
      </c>
      <c r="D31" s="41"/>
      <c r="E31" s="41"/>
      <c r="F31" s="33">
        <f>C31*(1-F$24)</f>
        <v>35000</v>
      </c>
      <c r="G31" s="30"/>
      <c r="H31" s="30"/>
      <c r="I31" s="30"/>
      <c r="J31" s="30"/>
      <c r="K31" s="30"/>
      <c r="L31" s="30"/>
      <c r="M31" s="30"/>
      <c r="O31" s="31"/>
    </row>
    <row r="32" spans="2:15" s="27" customFormat="1" ht="18" hidden="1">
      <c r="B32" s="35"/>
      <c r="C32" s="29"/>
      <c r="D32" s="29"/>
      <c r="E32" s="29"/>
      <c r="F32" s="33"/>
      <c r="G32" s="30"/>
      <c r="H32" s="30"/>
      <c r="I32" s="30"/>
      <c r="J32" s="30"/>
      <c r="K32" s="30"/>
      <c r="L32" s="30"/>
      <c r="M32" s="30"/>
      <c r="O32" s="31"/>
    </row>
    <row r="33" spans="1:13" s="9" customFormat="1" ht="34.5" customHeight="1" thickBot="1">
      <c r="A33" s="36"/>
      <c r="B33" s="49" t="s">
        <v>31</v>
      </c>
      <c r="C33" s="49"/>
      <c r="D33" s="49"/>
      <c r="E33" s="49"/>
      <c r="F33" s="36"/>
      <c r="G33" s="36"/>
      <c r="H33" s="36"/>
      <c r="I33" s="36"/>
      <c r="J33" s="36"/>
      <c r="K33" s="36"/>
      <c r="L33" s="36"/>
      <c r="M33" s="36"/>
    </row>
    <row r="34" spans="2:10" s="9" customFormat="1" ht="60.75" customHeight="1" thickBot="1">
      <c r="B34" s="55" t="s">
        <v>34</v>
      </c>
      <c r="C34" s="56"/>
      <c r="D34" s="56"/>
      <c r="E34" s="57"/>
      <c r="F34" s="19">
        <f>ROUND(SUM(F30:F31),3)</f>
        <v>60000</v>
      </c>
      <c r="G34" s="51"/>
      <c r="H34" s="52"/>
      <c r="I34" s="11"/>
      <c r="J34" s="11"/>
    </row>
    <row r="35" s="40" customFormat="1" ht="21" customHeight="1"/>
    <row r="36" spans="2:13" s="9" customFormat="1" ht="42.75" customHeight="1">
      <c r="B36" s="26" t="s">
        <v>19</v>
      </c>
      <c r="C36" s="39">
        <v>15000</v>
      </c>
      <c r="D36" s="39"/>
      <c r="E36" s="39"/>
      <c r="F36" s="53" t="s">
        <v>38</v>
      </c>
      <c r="G36" s="53"/>
      <c r="H36" s="53"/>
      <c r="I36" s="53"/>
      <c r="J36" s="53"/>
      <c r="K36" s="53"/>
      <c r="L36" s="53"/>
      <c r="M36" s="53"/>
    </row>
    <row r="37" spans="1:10" s="14" customFormat="1" ht="21" customHeight="1">
      <c r="A37" s="60" t="s">
        <v>17</v>
      </c>
      <c r="B37" s="60"/>
      <c r="C37" s="60"/>
      <c r="D37" s="60"/>
      <c r="E37" s="60"/>
      <c r="F37" s="60"/>
      <c r="G37" s="17"/>
      <c r="I37" s="18"/>
      <c r="J37" s="18"/>
    </row>
    <row r="38" spans="1:10" s="14" customFormat="1" ht="1.5" customHeight="1" thickBot="1">
      <c r="A38" s="26"/>
      <c r="B38" s="26"/>
      <c r="C38" s="26"/>
      <c r="D38" s="26"/>
      <c r="E38" s="26"/>
      <c r="G38" s="17"/>
      <c r="I38" s="18"/>
      <c r="J38" s="18"/>
    </row>
    <row r="39" spans="2:10" s="9" customFormat="1" ht="81" customHeight="1" thickBot="1">
      <c r="B39" s="45" t="s">
        <v>37</v>
      </c>
      <c r="C39" s="46"/>
      <c r="D39" s="46"/>
      <c r="E39" s="47"/>
      <c r="F39" s="42">
        <f>SUM(C36+(F34*3))</f>
        <v>195000</v>
      </c>
      <c r="G39" s="43"/>
      <c r="H39" s="44"/>
      <c r="I39" s="11"/>
      <c r="J39" s="11"/>
    </row>
    <row r="41" ht="3" customHeight="1"/>
    <row r="44" ht="15">
      <c r="D44" s="34"/>
    </row>
  </sheetData>
  <sheetProtection password="DA17" sheet="1"/>
  <protectedRanges>
    <protectedRange sqref="F19 F24 B7" name="Intervallo1"/>
  </protectedRanges>
  <mergeCells count="45">
    <mergeCell ref="A26:B26"/>
    <mergeCell ref="C27:E27"/>
    <mergeCell ref="F27:M27"/>
    <mergeCell ref="D1:G1"/>
    <mergeCell ref="B9:M9"/>
    <mergeCell ref="A8:F8"/>
    <mergeCell ref="B12:M12"/>
    <mergeCell ref="B15:M15"/>
    <mergeCell ref="B34:E34"/>
    <mergeCell ref="B11:M11"/>
    <mergeCell ref="B10:M10"/>
    <mergeCell ref="B14:M14"/>
    <mergeCell ref="A27:B27"/>
    <mergeCell ref="B21:M21"/>
    <mergeCell ref="G19:M19"/>
    <mergeCell ref="B22:M22"/>
    <mergeCell ref="B16:M16"/>
    <mergeCell ref="B4:M4"/>
    <mergeCell ref="B6:F6"/>
    <mergeCell ref="B7:F7"/>
    <mergeCell ref="G7:H7"/>
    <mergeCell ref="B13:M13"/>
    <mergeCell ref="F26:M26"/>
    <mergeCell ref="B24:E24"/>
    <mergeCell ref="G24:H24"/>
    <mergeCell ref="C26:E26"/>
    <mergeCell ref="C30:E30"/>
    <mergeCell ref="A23:M23"/>
    <mergeCell ref="B18:M18"/>
    <mergeCell ref="B19:E19"/>
    <mergeCell ref="B17:M17"/>
    <mergeCell ref="F28:M29"/>
    <mergeCell ref="B33:E33"/>
    <mergeCell ref="C28:E29"/>
    <mergeCell ref="B28:B29"/>
    <mergeCell ref="K30:M30"/>
    <mergeCell ref="G34:H34"/>
    <mergeCell ref="C36:E36"/>
    <mergeCell ref="A35:IV35"/>
    <mergeCell ref="C31:E31"/>
    <mergeCell ref="I30:J30"/>
    <mergeCell ref="F39:H39"/>
    <mergeCell ref="B39:E39"/>
    <mergeCell ref="F36:M36"/>
    <mergeCell ref="A37:F37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5">
      <formula1>AND(F25&gt;0,LEN((F25*100)-INT(F25*100))&lt;6)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4">
      <formula1>AND(F24&gt;=0,F24&lt;=100%,LEN(TEXT(F24*100-INT(F24*100),"0,000#"))&lt;6)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9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Strianese Anna Maria</cp:lastModifiedBy>
  <cp:lastPrinted>2017-05-17T07:59:17Z</cp:lastPrinted>
  <dcterms:created xsi:type="dcterms:W3CDTF">2009-02-24T13:31:04Z</dcterms:created>
  <dcterms:modified xsi:type="dcterms:W3CDTF">2017-10-18T14:19:27Z</dcterms:modified>
  <cp:category/>
  <cp:version/>
  <cp:contentType/>
  <cp:contentStatus/>
</cp:coreProperties>
</file>