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602" activeTab="0"/>
  </bookViews>
  <sheets>
    <sheet name="Modulo offerta economica" sheetId="1" r:id="rId1"/>
  </sheets>
  <definedNames>
    <definedName name="_xlnm.Print_Area" localSheetId="0">'Modulo offerta economica'!$A$1:$L$17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<sst xmlns="http://schemas.openxmlformats.org/spreadsheetml/2006/main" count="15" uniqueCount="15">
  <si>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</si>
  <si>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Valore da ribadire a video</t>
  </si>
  <si>
    <t>↑</t>
  </si>
  <si>
    <t>Prezzo totale posto a base di gara</t>
  </si>
  <si>
    <t>Allegato B - MODULO OFFERTA ECONOMICA</t>
  </si>
  <si>
    <t>PREZZO TOTALE OFFERTO</t>
  </si>
  <si>
    <t>Quantità</t>
  </si>
  <si>
    <t>Tipologia licenza</t>
  </si>
  <si>
    <t>Accesso singolo utente</t>
  </si>
  <si>
    <t>Accesso multiutente</t>
  </si>
  <si>
    <t>Canone annuo totale (€)</t>
  </si>
  <si>
    <t>Canone triennale (€)</t>
  </si>
  <si>
    <t>Canone annuo singola licenza posto a base di gara</t>
  </si>
  <si>
    <t>Procedura negoziata per l’affidamento della fornitura di licenze d’uso per software di progettazione 3D Autodesk BIM 360 architecture, engineering &amp; construction collection.
CIG 76292429A8 - R.A. 050/18/PN</t>
  </si>
  <si>
    <t>Canone annuo singola licenza (€)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</si>
</sst>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#,##0.00\ &quot;€&quot;"/>
  </numFmts>
  <fonts count="5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1">
      <alignment vertical="top" wrapText="1"/>
      <protection/>
    </xf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5" applyNumberFormat="0" applyFont="0" applyAlignment="0" applyProtection="0"/>
    <xf numFmtId="0" fontId="41" fillId="20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33" borderId="0" xfId="0" applyFont="1" applyFill="1" applyAlignment="1" applyProtection="1">
      <alignment horizontal="left" vertical="center" wrapText="1"/>
      <protection hidden="1"/>
    </xf>
    <xf numFmtId="0" fontId="6" fillId="33" borderId="0" xfId="0" applyFont="1" applyFill="1" applyAlignment="1" applyProtection="1">
      <alignment horizontal="left" vertical="center" wrapText="1"/>
      <protection hidden="1"/>
    </xf>
    <xf numFmtId="0" fontId="0" fillId="33" borderId="0" xfId="0" applyFont="1" applyFill="1" applyAlignment="1" applyProtection="1">
      <alignment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1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0" fontId="8" fillId="33" borderId="0" xfId="0" applyFont="1" applyFill="1" applyAlignment="1" applyProtection="1">
      <alignment horizontal="left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12" fillId="35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vertical="center"/>
      <protection hidden="1"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173" fontId="0" fillId="34" borderId="11" xfId="0" applyNumberFormat="1" applyFont="1" applyFill="1" applyBorder="1" applyAlignment="1">
      <alignment horizontal="center" vertical="center" wrapText="1"/>
    </xf>
    <xf numFmtId="173" fontId="12" fillId="36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4" fillId="33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173" fontId="0" fillId="33" borderId="0" xfId="0" applyNumberFormat="1" applyFont="1" applyFill="1" applyAlignment="1" applyProtection="1">
      <alignment vertical="center" wrapText="1"/>
      <protection/>
    </xf>
    <xf numFmtId="0" fontId="52" fillId="34" borderId="14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horizontal="left" vertical="center" wrapText="1"/>
      <protection hidden="1"/>
    </xf>
    <xf numFmtId="0" fontId="12" fillId="35" borderId="15" xfId="0" applyFont="1" applyFill="1" applyBorder="1" applyAlignment="1">
      <alignment horizontal="center" vertical="center" wrapText="1"/>
    </xf>
    <xf numFmtId="173" fontId="8" fillId="37" borderId="16" xfId="0" applyNumberFormat="1" applyFont="1" applyFill="1" applyBorder="1" applyAlignment="1" applyProtection="1">
      <alignment horizontal="center" vertical="center" wrapText="1"/>
      <protection/>
    </xf>
    <xf numFmtId="173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173" fontId="8" fillId="33" borderId="13" xfId="0" applyNumberFormat="1" applyFont="1" applyFill="1" applyBorder="1" applyAlignment="1" applyProtection="1">
      <alignment horizontal="center" vertical="center" wrapText="1"/>
      <protection/>
    </xf>
    <xf numFmtId="173" fontId="8" fillId="33" borderId="18" xfId="0" applyNumberFormat="1" applyFont="1" applyFill="1" applyBorder="1" applyAlignment="1" applyProtection="1">
      <alignment horizontal="center" vertical="center" wrapText="1"/>
      <protection/>
    </xf>
    <xf numFmtId="173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52" fillId="34" borderId="14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left" vertical="center" wrapText="1"/>
      <protection/>
    </xf>
    <xf numFmtId="0" fontId="52" fillId="33" borderId="0" xfId="0" applyFont="1" applyFill="1" applyBorder="1" applyAlignment="1" applyProtection="1">
      <alignment horizontal="left" vertical="center" wrapText="1"/>
      <protection/>
    </xf>
    <xf numFmtId="0" fontId="8" fillId="38" borderId="11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173" fontId="12" fillId="34" borderId="19" xfId="0" applyNumberFormat="1" applyFont="1" applyFill="1" applyBorder="1" applyAlignment="1" applyProtection="1">
      <alignment horizontal="center" vertical="center" wrapText="1"/>
      <protection/>
    </xf>
    <xf numFmtId="173" fontId="12" fillId="34" borderId="20" xfId="0" applyNumberFormat="1" applyFont="1" applyFill="1" applyBorder="1" applyAlignment="1" applyProtection="1">
      <alignment horizontal="center" vertical="center" wrapText="1"/>
      <protection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173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wrapText="1"/>
      <protection locked="0"/>
    </xf>
    <xf numFmtId="170" fontId="0" fillId="34" borderId="15" xfId="64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2 cod voce figlia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1 prezzo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9525</xdr:rowOff>
    </xdr:from>
    <xdr:to>
      <xdr:col>2</xdr:col>
      <xdr:colOff>781050</xdr:colOff>
      <xdr:row>2</xdr:row>
      <xdr:rowOff>361950</xdr:rowOff>
    </xdr:to>
    <xdr:pic>
      <xdr:nvPicPr>
        <xdr:cNvPr id="1" name="Immagine 1" descr="logo-coniserviz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1343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P17"/>
  <sheetViews>
    <sheetView tabSelected="1" zoomScaleSheetLayoutView="85" workbookViewId="0" topLeftCell="A1">
      <selection activeCell="I13" sqref="I13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4.00390625" style="3" customWidth="1"/>
    <col min="4" max="4" width="7.7109375" style="3" customWidth="1"/>
    <col min="5" max="5" width="9.140625" style="3" customWidth="1"/>
    <col min="6" max="6" width="14.421875" style="3" customWidth="1"/>
    <col min="7" max="7" width="10.28125" style="4" customWidth="1"/>
    <col min="8" max="8" width="20.421875" style="4" customWidth="1"/>
    <col min="9" max="9" width="21.8515625" style="3" customWidth="1"/>
    <col min="10" max="10" width="31.7109375" style="3" customWidth="1"/>
    <col min="11" max="11" width="23.00390625" style="3" customWidth="1"/>
    <col min="12" max="12" width="20.421875" style="3" customWidth="1"/>
    <col min="13" max="13" width="22.7109375" style="3" customWidth="1"/>
    <col min="14" max="16384" width="9.140625" style="3" customWidth="1"/>
  </cols>
  <sheetData>
    <row r="1" ht="12.75"/>
    <row r="2" spans="1:10" s="2" customFormat="1" ht="23.25" customHeight="1" thickBot="1">
      <c r="A2" s="1"/>
      <c r="D2" s="15" t="s">
        <v>4</v>
      </c>
      <c r="E2" s="15"/>
      <c r="F2" s="15"/>
      <c r="G2" s="15"/>
      <c r="H2" s="15"/>
      <c r="I2" s="24"/>
      <c r="J2" s="1"/>
    </row>
    <row r="3" ht="33.75" customHeight="1" thickTop="1"/>
    <row r="4" spans="2:9" ht="87" customHeight="1">
      <c r="B4" s="40" t="s">
        <v>13</v>
      </c>
      <c r="C4" s="40"/>
      <c r="D4" s="40"/>
      <c r="E4" s="40"/>
      <c r="F4" s="40"/>
      <c r="G4" s="40"/>
      <c r="H4" s="40"/>
      <c r="I4" s="40"/>
    </row>
    <row r="5" spans="2:10" s="5" customFormat="1" ht="12" customHeight="1">
      <c r="B5" s="6"/>
      <c r="C5" s="7"/>
      <c r="D5" s="7"/>
      <c r="E5" s="7"/>
      <c r="F5" s="7"/>
      <c r="G5" s="8" t="str">
        <f>+B4</f>
        <v>Procedura negoziata per l’affidamento della fornitura di licenze d’uso per software di progettazione 3D Autodesk BIM 360 architecture, engineering &amp; construction collection.
CIG 76292429A8 - R.A. 050/18/PN</v>
      </c>
      <c r="H5" s="8"/>
      <c r="I5" s="9"/>
      <c r="J5" s="9"/>
    </row>
    <row r="6" spans="2:10" s="5" customFormat="1" ht="28.5" customHeight="1">
      <c r="B6" s="41" t="s">
        <v>0</v>
      </c>
      <c r="C6" s="41"/>
      <c r="D6" s="41"/>
      <c r="E6" s="41"/>
      <c r="F6" s="41"/>
      <c r="G6" s="7"/>
      <c r="H6" s="7"/>
      <c r="I6" s="9"/>
      <c r="J6" s="9"/>
    </row>
    <row r="7" spans="2:10" s="10" customFormat="1" ht="27" customHeight="1">
      <c r="B7" s="48"/>
      <c r="C7" s="48"/>
      <c r="D7" s="48"/>
      <c r="E7" s="48"/>
      <c r="F7" s="48"/>
      <c r="G7" s="48"/>
      <c r="H7" s="48"/>
      <c r="I7" s="38" t="str">
        <f>+IF(B7="","Indicare la 'Ragione sociale per esteso'",IF(B7="Ragione sociale Impresa/RTI/Consorzio","Indicare la 'Ragione sociale per esteso'",""))</f>
        <v>Indicare la 'Ragione sociale per esteso'</v>
      </c>
      <c r="J7" s="39"/>
    </row>
    <row r="8" spans="2:10" s="10" customFormat="1" ht="10.5" customHeight="1">
      <c r="B8" s="12"/>
      <c r="C8" s="12"/>
      <c r="D8" s="12"/>
      <c r="E8" s="12"/>
      <c r="F8" s="12"/>
      <c r="G8" s="11"/>
      <c r="H8" s="11"/>
      <c r="I8" s="11"/>
      <c r="J8" s="11"/>
    </row>
    <row r="9" spans="2:10" s="10" customFormat="1" ht="62.25" customHeight="1">
      <c r="B9" s="28" t="s">
        <v>3</v>
      </c>
      <c r="C9" s="29"/>
      <c r="D9" s="30"/>
      <c r="E9" s="34">
        <v>74922</v>
      </c>
      <c r="F9" s="35"/>
      <c r="G9" s="36"/>
      <c r="H9" s="47"/>
      <c r="I9" s="11"/>
      <c r="J9" s="11"/>
    </row>
    <row r="10" spans="2:10" s="10" customFormat="1" ht="10.5" customHeight="1">
      <c r="B10" s="12"/>
      <c r="C10" s="12"/>
      <c r="D10" s="12"/>
      <c r="E10" s="12"/>
      <c r="F10" s="12"/>
      <c r="G10" s="11"/>
      <c r="H10" s="11"/>
      <c r="I10" s="11"/>
      <c r="J10" s="11"/>
    </row>
    <row r="11" spans="2:12" s="13" customFormat="1" ht="54.75" customHeight="1">
      <c r="B11" s="21" t="s">
        <v>6</v>
      </c>
      <c r="C11" s="44" t="s">
        <v>7</v>
      </c>
      <c r="D11" s="45"/>
      <c r="E11" s="45"/>
      <c r="F11" s="45"/>
      <c r="G11" s="46"/>
      <c r="H11" s="25" t="s">
        <v>12</v>
      </c>
      <c r="I11" s="14" t="s">
        <v>14</v>
      </c>
      <c r="J11" s="5"/>
      <c r="K11" s="21" t="s">
        <v>10</v>
      </c>
      <c r="L11" s="14" t="s">
        <v>11</v>
      </c>
    </row>
    <row r="12" spans="2:16" s="13" customFormat="1" ht="45" customHeight="1">
      <c r="B12" s="16">
        <v>6</v>
      </c>
      <c r="C12" s="31" t="s">
        <v>8</v>
      </c>
      <c r="D12" s="32"/>
      <c r="E12" s="32"/>
      <c r="F12" s="32"/>
      <c r="G12" s="33"/>
      <c r="H12" s="49">
        <v>2823</v>
      </c>
      <c r="I12" s="18"/>
      <c r="J12" s="23" t="str">
        <f>+IF(I12="","Indicare il canone annuo unitario offerto per la singola licenza","")</f>
        <v>Indicare il canone annuo unitario offerto per la singola licenza</v>
      </c>
      <c r="K12" s="17">
        <f>ROUND($I12*B12,2)</f>
        <v>0</v>
      </c>
      <c r="L12" s="17">
        <f>ROUND($K12*3,2)</f>
        <v>0</v>
      </c>
      <c r="N12" s="20"/>
      <c r="O12" s="20"/>
      <c r="P12" s="20"/>
    </row>
    <row r="13" spans="2:16" s="13" customFormat="1" ht="45" customHeight="1">
      <c r="B13" s="16">
        <v>2</v>
      </c>
      <c r="C13" s="31" t="s">
        <v>9</v>
      </c>
      <c r="D13" s="32"/>
      <c r="E13" s="32"/>
      <c r="F13" s="32"/>
      <c r="G13" s="33"/>
      <c r="H13" s="49">
        <v>4018</v>
      </c>
      <c r="I13" s="18"/>
      <c r="J13" s="23" t="str">
        <f>+IF(I13="","Indicare il canone annuo offerto per la singola licenza","")</f>
        <v>Indicare il canone annuo offerto per la singola licenza</v>
      </c>
      <c r="K13" s="17">
        <f>ROUND($I13*B13,2)</f>
        <v>0</v>
      </c>
      <c r="L13" s="17">
        <f>ROUND($K13*3,2)</f>
        <v>0</v>
      </c>
      <c r="N13" s="20"/>
      <c r="O13" s="20"/>
      <c r="P13" s="20"/>
    </row>
    <row r="14" spans="7:13" ht="45.75" customHeight="1">
      <c r="G14" s="3"/>
      <c r="H14" s="3"/>
      <c r="K14" s="42" t="s">
        <v>5</v>
      </c>
      <c r="L14" s="26">
        <f>+ROUND(SUM(L12:L13),2)</f>
        <v>0</v>
      </c>
      <c r="M14" s="37">
        <f>IF(L14&gt;E9,"Prezzo totale offerto superiore al prezzo totale posto a base di gara","")</f>
      </c>
    </row>
    <row r="15" spans="9:13" ht="12.75" customHeight="1">
      <c r="I15" s="22"/>
      <c r="K15" s="43"/>
      <c r="L15" s="27"/>
      <c r="M15" s="37"/>
    </row>
    <row r="16" spans="9:12" ht="12.75">
      <c r="I16" s="22"/>
      <c r="K16" s="22"/>
      <c r="L16" s="19" t="s">
        <v>2</v>
      </c>
    </row>
    <row r="17" spans="9:12" ht="25.5">
      <c r="I17" s="22"/>
      <c r="K17" s="22"/>
      <c r="L17" s="4" t="s">
        <v>1</v>
      </c>
    </row>
  </sheetData>
  <sheetProtection password="DA17" sheet="1"/>
  <mergeCells count="14">
    <mergeCell ref="B4:I4"/>
    <mergeCell ref="B6:F6"/>
    <mergeCell ref="K14:K15"/>
    <mergeCell ref="C13:G13"/>
    <mergeCell ref="C11:G11"/>
    <mergeCell ref="B7:H7"/>
    <mergeCell ref="L14:L15"/>
    <mergeCell ref="B9:D9"/>
    <mergeCell ref="C12:G12"/>
    <mergeCell ref="E9:G9"/>
    <mergeCell ref="M14:M15"/>
    <mergeCell ref="I7:J7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superiore alla base di gara" sqref="I12:I13">
      <formula1>AND(I12&gt;0,I12&lt;=H12,LEN(TEXT(I12-INT(I12),"0,00#"))&lt;5)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5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2018-10-29T11:38:19Z</dcterms:modified>
  <cp:category/>
  <cp:version/>
  <cp:contentType/>
  <cp:contentStatus/>
</cp:coreProperties>
</file>